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30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Sheet1!$A$1:$P$27</definedName>
  </definedNames>
  <calcPr calcId="152511"/>
</workbook>
</file>

<file path=xl/calcChain.xml><?xml version="1.0" encoding="utf-8"?>
<calcChain xmlns="http://schemas.openxmlformats.org/spreadsheetml/2006/main">
  <c r="H15" i="1" l="1"/>
  <c r="H14" i="1"/>
  <c r="H13" i="1"/>
  <c r="H11" i="1"/>
  <c r="H10" i="1"/>
  <c r="H9" i="1"/>
  <c r="J9" i="1" s="1"/>
  <c r="K9" i="1" s="1"/>
  <c r="L9" i="1" s="1"/>
  <c r="H12" i="1"/>
  <c r="H8" i="1"/>
  <c r="O9" i="1"/>
  <c r="P9" i="1" l="1"/>
  <c r="O13" i="1"/>
  <c r="K17" i="1"/>
  <c r="L17" i="1" s="1"/>
  <c r="P17" i="1" s="1"/>
  <c r="J16" i="1"/>
  <c r="K16" i="1" s="1"/>
  <c r="L16" i="1" s="1"/>
  <c r="P16" i="1" s="1"/>
  <c r="J15" i="1"/>
  <c r="K15" i="1" s="1"/>
  <c r="L15" i="1" s="1"/>
  <c r="P15" i="1" s="1"/>
  <c r="J14" i="1"/>
  <c r="K14" i="1" s="1"/>
  <c r="L14" i="1" s="1"/>
  <c r="P14" i="1" s="1"/>
  <c r="J13" i="1"/>
  <c r="K13" i="1" s="1"/>
  <c r="L13" i="1" s="1"/>
  <c r="O12" i="1"/>
  <c r="J11" i="1"/>
  <c r="K11" i="1" s="1"/>
  <c r="L11" i="1" s="1"/>
  <c r="P11" i="1" s="1"/>
  <c r="J10" i="1"/>
  <c r="K10" i="1" s="1"/>
  <c r="L10" i="1" s="1"/>
  <c r="P10" i="1" s="1"/>
  <c r="J12" i="1"/>
  <c r="K12" i="1" s="1"/>
  <c r="L12" i="1" s="1"/>
  <c r="O8" i="1"/>
  <c r="J8" i="1"/>
  <c r="K8" i="1" s="1"/>
  <c r="L8" i="1" s="1"/>
  <c r="P8" i="1" l="1"/>
  <c r="P13" i="1"/>
  <c r="P12" i="1"/>
  <c r="P19" i="1" l="1"/>
</calcChain>
</file>

<file path=xl/sharedStrings.xml><?xml version="1.0" encoding="utf-8"?>
<sst xmlns="http://schemas.openxmlformats.org/spreadsheetml/2006/main" count="306" uniqueCount="200">
  <si>
    <t>PROPORTIONATE SHARE</t>
  </si>
  <si>
    <t>SpEd Service</t>
  </si>
  <si>
    <t>Service Provider</t>
  </si>
  <si>
    <t>Start Date</t>
  </si>
  <si>
    <t>Fequency</t>
  </si>
  <si>
    <t># of weeks of service</t>
  </si>
  <si>
    <t>Total Days of Service</t>
  </si>
  <si>
    <t>Total Hours of Service</t>
  </si>
  <si>
    <t>Name</t>
  </si>
  <si>
    <t>Service Provider rate/day</t>
  </si>
  <si>
    <t>Total Cost of Service</t>
  </si>
  <si>
    <t>Service Provider Annual Rate</t>
  </si>
  <si>
    <t># of Contract Days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</si>
  <si>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</si>
  <si>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</si>
  <si>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</si>
  <si>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</si>
  <si>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</si>
  <si>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</si>
  <si>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</si>
  <si>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</si>
  <si>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</si>
  <si>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</si>
  <si>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</si>
  <si>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</si>
  <si>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</si>
  <si>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Reading</t>
  </si>
  <si>
    <t>Deb Jass</t>
  </si>
  <si>
    <t>5 x week</t>
  </si>
  <si>
    <t xml:space="preserve">2014-15 CERTIFIED CONTRACT SALARY LISTING </t>
  </si>
  <si>
    <t>Adjusted</t>
  </si>
  <si>
    <t>8/10/2014, 8/11/14, 8/13/14</t>
  </si>
  <si>
    <t>YEARS AT</t>
  </si>
  <si>
    <t xml:space="preserve">MTN. LAKE </t>
  </si>
  <si>
    <t>FT-PT</t>
  </si>
  <si>
    <t>NAME</t>
  </si>
  <si>
    <t>14-15 LANE</t>
  </si>
  <si>
    <t>14-15 STEP</t>
  </si>
  <si>
    <t>14-15 SALARY</t>
  </si>
  <si>
    <t>THRU 13-14</t>
  </si>
  <si>
    <t>Anderson, Matthew (423878)</t>
  </si>
  <si>
    <t>BA</t>
  </si>
  <si>
    <t>Step 10</t>
  </si>
  <si>
    <t>Appel, Tom  (263055)</t>
  </si>
  <si>
    <t>MA + 30</t>
  </si>
  <si>
    <t>Step 19</t>
  </si>
  <si>
    <t>Banks, Jaime  (386674)</t>
  </si>
  <si>
    <t>MA</t>
  </si>
  <si>
    <t>Step 16</t>
  </si>
  <si>
    <t>Bibbs, Adam (443322)</t>
  </si>
  <si>
    <t>Step 3</t>
  </si>
  <si>
    <t>Birkholz, Jane  (317956)</t>
  </si>
  <si>
    <t>BA + 15</t>
  </si>
  <si>
    <t xml:space="preserve">Step 19 </t>
  </si>
  <si>
    <t>Blomgren, Kim  (332045)</t>
  </si>
  <si>
    <t>Blomgren, Kyle  (325882)</t>
  </si>
  <si>
    <t>Step 17</t>
  </si>
  <si>
    <t>Boelke, Scott  (395421)</t>
  </si>
  <si>
    <t xml:space="preserve">BA </t>
  </si>
  <si>
    <t>Step 14</t>
  </si>
  <si>
    <t xml:space="preserve">Brinkman, Andrea  (401530) </t>
  </si>
  <si>
    <t>Step 12</t>
  </si>
  <si>
    <t>Brinkman, Nate  (396501)</t>
  </si>
  <si>
    <t>Brown, Lindsey (462611)</t>
  </si>
  <si>
    <t>Step 6</t>
  </si>
  <si>
    <t>Brown, Mary  (435495)</t>
  </si>
  <si>
    <t>BA + 30</t>
  </si>
  <si>
    <t>Step 11</t>
  </si>
  <si>
    <t>Cattrysse, Daniel (481537)</t>
  </si>
  <si>
    <t>BA + 45</t>
  </si>
  <si>
    <t>Fast, Crystal  (401730)</t>
  </si>
  <si>
    <t>Fast, Jennifer  (369897)</t>
  </si>
  <si>
    <t>Feil, Brenda  (277788)</t>
  </si>
  <si>
    <t>Friesen, Kristine  (420489)</t>
  </si>
  <si>
    <t>Funk, Stephen (458716)</t>
  </si>
  <si>
    <t>Haken, Kimberly (445907)</t>
  </si>
  <si>
    <t>Step 1</t>
  </si>
  <si>
    <t>Harder, Laura  (286045)</t>
  </si>
  <si>
    <t>Hartzler, Amy (393820)</t>
  </si>
  <si>
    <t>Hulzebos, Amberly(401572)</t>
  </si>
  <si>
    <t>BA + 60</t>
  </si>
  <si>
    <t>Step 4</t>
  </si>
  <si>
    <t>Jahnke, Kurt  (409152)</t>
  </si>
  <si>
    <t>James, Nicole  (447956)</t>
  </si>
  <si>
    <t>Jans, Ryan  (469782)</t>
  </si>
  <si>
    <t>Step 5</t>
  </si>
  <si>
    <t>Jass, Debby  (284048)</t>
  </si>
  <si>
    <t>Johnson, Christine  (306173)</t>
  </si>
  <si>
    <t>Kirk, Tim  (377063)</t>
  </si>
  <si>
    <t>Kunkel, Annette  (349990)</t>
  </si>
  <si>
    <t>0.67.2</t>
  </si>
  <si>
    <t>Lepp, Jody  (383736)</t>
  </si>
  <si>
    <t>Step 15 (67.2%)</t>
  </si>
  <si>
    <t>Naas, Shawn  (334802)</t>
  </si>
  <si>
    <t>Peterson, Donna  (263643)</t>
  </si>
  <si>
    <t>Pfeiffer, Kristin (423527)</t>
  </si>
  <si>
    <t>Raabe, Joan  (303197)</t>
  </si>
  <si>
    <t>Snyder, Timothy  (349448)</t>
  </si>
  <si>
    <t>Stade, Stacey</t>
  </si>
  <si>
    <t>Standerwick, Martha (424679)</t>
  </si>
  <si>
    <t>Step 8</t>
  </si>
  <si>
    <t>Strom, Cheri  (283082)</t>
  </si>
  <si>
    <t>Step 13</t>
  </si>
  <si>
    <t xml:space="preserve">Svehla, Jessica (466175) </t>
  </si>
  <si>
    <t>Syverson, Kim  (340125)</t>
  </si>
  <si>
    <t xml:space="preserve">BA + 60 </t>
  </si>
  <si>
    <t>Thompson, Justin(482127)</t>
  </si>
  <si>
    <t>Tucholke, Kelli (453203)</t>
  </si>
  <si>
    <t>Tusa, Marilyn  (353699)</t>
  </si>
  <si>
    <t>Willaby, Stephanie  (324036)</t>
  </si>
  <si>
    <t>Sub Total:</t>
  </si>
  <si>
    <t>Total with Sixth Hours</t>
  </si>
  <si>
    <t>Tom Apple</t>
  </si>
  <si>
    <t>6th hour</t>
  </si>
  <si>
    <t>Brenda Feil</t>
  </si>
  <si>
    <t>Steve Funk</t>
  </si>
  <si>
    <t>Ryan Jans</t>
  </si>
  <si>
    <t>Shawn Naas</t>
  </si>
  <si>
    <t>Donna Pedersen</t>
  </si>
  <si>
    <t>Jessica Svehla</t>
  </si>
  <si>
    <t>Kim Syverson</t>
  </si>
  <si>
    <t>Sub Total 6th Hr:</t>
  </si>
  <si>
    <t>Long Term Sub</t>
  </si>
  <si>
    <t>Highlighted pink have made lane changes.</t>
  </si>
  <si>
    <t>*******</t>
  </si>
  <si>
    <t>Pay for Teacher subbing for a teacher/and homebound teaching……$22.00/hour</t>
  </si>
  <si>
    <t>Non Teacher Contract</t>
  </si>
  <si>
    <t>Yr. 13-14</t>
  </si>
  <si>
    <t>Yr. 14-15</t>
  </si>
  <si>
    <t>Yr. 15-16</t>
  </si>
  <si>
    <t>Anderson, Pamela (338989) 7-12 Prin. (210 dys)</t>
  </si>
  <si>
    <t>Wassman, Karl (393016) K-6 Prin. (210 days)</t>
  </si>
  <si>
    <t>Apple, Tom</t>
  </si>
  <si>
    <t>Extended Time (2/9)</t>
  </si>
  <si>
    <t>Brown, Lindsey</t>
  </si>
  <si>
    <t>Funk, Stephen</t>
  </si>
  <si>
    <t>Harder, Jon</t>
  </si>
  <si>
    <t>Technology Coordinator</t>
  </si>
  <si>
    <t>Strom, William - Supt.(min 240 days)</t>
  </si>
  <si>
    <t>Bibbs, Adam - Athletic Director</t>
  </si>
  <si>
    <t>Sub Totals:</t>
  </si>
  <si>
    <t>Grand Totals:</t>
  </si>
  <si>
    <t>Leave of Absence</t>
  </si>
  <si>
    <t>Lepp, Jody Fall 2014-2015</t>
  </si>
  <si>
    <t>Leave</t>
  </si>
  <si>
    <t>Employees that Quit/Retire:</t>
  </si>
  <si>
    <t>Haberman, Jean  (290985)</t>
  </si>
  <si>
    <t>Nelson, Nancy  (185155) Retired 11/7/12</t>
  </si>
  <si>
    <t>Risty, Connie  (249085)</t>
  </si>
  <si>
    <t>Pink names have made lane changes for the2014-2015 school year.</t>
  </si>
  <si>
    <t>New Teachers for 2014-2015 school year.</t>
  </si>
  <si>
    <t>Total Minutes of Service</t>
  </si>
  <si>
    <t># of Minutes per Week</t>
  </si>
  <si>
    <t>Speech</t>
  </si>
  <si>
    <t>OT</t>
  </si>
  <si>
    <t>Math</t>
  </si>
  <si>
    <t>Amy Beer</t>
  </si>
  <si>
    <t>Mackenzie Erickson</t>
  </si>
  <si>
    <t>Mary Brown</t>
  </si>
  <si>
    <t>2 x week</t>
  </si>
  <si>
    <t>1 x week</t>
  </si>
  <si>
    <t>ESCE</t>
  </si>
  <si>
    <t>Laura Harder</t>
  </si>
  <si>
    <t>6 x month</t>
  </si>
  <si>
    <t>150/month</t>
  </si>
  <si>
    <t>5 months</t>
  </si>
  <si>
    <t>9 x month</t>
  </si>
  <si>
    <t>225/month</t>
  </si>
  <si>
    <t>1 month</t>
  </si>
  <si>
    <t>(n)</t>
  </si>
  <si>
    <t>(o)</t>
  </si>
  <si>
    <t>comes from Proportionate share sheet from Case Mgr</t>
  </si>
  <si>
    <t>figure number of weeks between start date and end of school</t>
  </si>
  <si>
    <t>I=</t>
  </si>
  <si>
    <t>annual rate of pay for that teacher contract</t>
  </si>
  <si>
    <t xml:space="preserve">m = </t>
  </si>
  <si>
    <t>number of days in contract (usually 183)</t>
  </si>
  <si>
    <t xml:space="preserve">n = </t>
  </si>
  <si>
    <t xml:space="preserve">o = </t>
  </si>
  <si>
    <t>"  "</t>
  </si>
  <si>
    <t>Total Spent</t>
  </si>
  <si>
    <t xml:space="preserve">Katelyn </t>
  </si>
  <si>
    <t xml:space="preserve">Jack </t>
  </si>
  <si>
    <t xml:space="preserve">Andrew </t>
  </si>
  <si>
    <t>Jesse</t>
  </si>
  <si>
    <t xml:space="preserve">Emma </t>
  </si>
  <si>
    <r>
      <t xml:space="preserve"># of Minutes     </t>
    </r>
    <r>
      <rPr>
        <b/>
        <sz val="8"/>
        <color theme="1"/>
        <rFont val="Calibri"/>
        <family val="2"/>
        <scheme val="minor"/>
      </rPr>
      <t>(Direct)</t>
    </r>
  </si>
  <si>
    <r>
      <t xml:space="preserve"># of Minutes     </t>
    </r>
    <r>
      <rPr>
        <b/>
        <sz val="8"/>
        <color theme="1"/>
        <rFont val="Calibri"/>
        <family val="2"/>
        <scheme val="minor"/>
      </rPr>
      <t>(Indirect)</t>
    </r>
  </si>
  <si>
    <t>(p)</t>
  </si>
  <si>
    <t>4 x week</t>
  </si>
  <si>
    <t xml:space="preserve">District Name: </t>
  </si>
  <si>
    <t>Time Period:</t>
  </si>
  <si>
    <t>a thru g</t>
  </si>
  <si>
    <t>(f + g) x e</t>
  </si>
  <si>
    <t>h x i</t>
  </si>
  <si>
    <t>j / 60</t>
  </si>
  <si>
    <t>k / 8</t>
  </si>
  <si>
    <t>m / n</t>
  </si>
  <si>
    <t>l x o</t>
  </si>
  <si>
    <t>or rate given by SWWC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</si>
</sst>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0" fillId="0" borderId="0" xfId="0" applyNumberFormat="1"/>
    <xf numFmtId="8" fontId="0" fillId="0" borderId="0" xfId="0" applyNumberForma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quotePrefix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sqref="A1:P27"/>
    </sheetView>
  </sheetViews>
  <sheetFormatPr defaultRowHeight="15" x14ac:dyDescent="0.25"/>
  <cols>
    <col min="1" max="1" width="14.5703125" customWidth="1"/>
    <col min="2" max="2" width="11.7109375" customWidth="1"/>
    <col min="3" max="3" width="18.42578125" bestFit="1" customWidth="1"/>
    <col min="4" max="5" width="11.7109375" customWidth="1"/>
    <col min="6" max="7" width="8.42578125" bestFit="1" customWidth="1"/>
    <col min="8" max="9" width="11.7109375" customWidth="1"/>
    <col min="10" max="10" width="11.28515625" customWidth="1"/>
    <col min="11" max="16" width="11.7109375" customWidth="1"/>
  </cols>
  <sheetData>
    <row r="1" spans="1:16" x14ac:dyDescent="0.25">
      <c r="A1" t="s">
        <v>0</v>
      </c>
    </row>
    <row r="2" spans="1:16" x14ac:dyDescent="0.25">
      <c r="A2" t="s">
        <v>190</v>
      </c>
    </row>
    <row r="3" spans="1:16" x14ac:dyDescent="0.25">
      <c r="A3" t="s">
        <v>191</v>
      </c>
    </row>
    <row r="5" spans="1:16" s="1" customFormat="1" ht="45" x14ac:dyDescent="0.25">
      <c r="A5" s="3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186</v>
      </c>
      <c r="G5" s="4" t="s">
        <v>187</v>
      </c>
      <c r="H5" s="4" t="s">
        <v>152</v>
      </c>
      <c r="I5" s="5" t="s">
        <v>5</v>
      </c>
      <c r="J5" s="5" t="s">
        <v>151</v>
      </c>
      <c r="K5" s="5" t="s">
        <v>7</v>
      </c>
      <c r="L5" s="5" t="s">
        <v>6</v>
      </c>
      <c r="M5" s="5" t="s">
        <v>11</v>
      </c>
      <c r="N5" s="5" t="s">
        <v>12</v>
      </c>
      <c r="O5" s="5" t="s">
        <v>9</v>
      </c>
      <c r="P5" s="6" t="s">
        <v>10</v>
      </c>
    </row>
    <row r="6" spans="1:16" s="1" customFormat="1" x14ac:dyDescent="0.25">
      <c r="A6" s="20" t="s">
        <v>13</v>
      </c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8" t="s">
        <v>169</v>
      </c>
      <c r="O6" s="18" t="s">
        <v>170</v>
      </c>
      <c r="P6" s="19" t="s">
        <v>188</v>
      </c>
    </row>
    <row r="7" spans="1:16" s="2" customFormat="1" x14ac:dyDescent="0.25">
      <c r="A7" s="7"/>
      <c r="B7" s="8"/>
      <c r="C7" s="8"/>
      <c r="D7" s="8"/>
      <c r="E7" s="8"/>
      <c r="F7" s="8"/>
      <c r="G7" s="8"/>
      <c r="H7" s="8" t="s">
        <v>193</v>
      </c>
      <c r="I7" s="8"/>
      <c r="J7" s="8" t="s">
        <v>194</v>
      </c>
      <c r="K7" s="8" t="s">
        <v>195</v>
      </c>
      <c r="L7" s="8" t="s">
        <v>196</v>
      </c>
      <c r="M7" s="8"/>
      <c r="N7" s="8"/>
      <c r="O7" s="8" t="s">
        <v>197</v>
      </c>
      <c r="P7" s="9" t="s">
        <v>198</v>
      </c>
    </row>
    <row r="8" spans="1:16" x14ac:dyDescent="0.25">
      <c r="A8" t="s">
        <v>181</v>
      </c>
      <c r="B8" t="s">
        <v>26</v>
      </c>
      <c r="C8" t="s">
        <v>27</v>
      </c>
      <c r="D8" s="10">
        <v>42052</v>
      </c>
      <c r="E8" t="s">
        <v>28</v>
      </c>
      <c r="F8">
        <v>50</v>
      </c>
      <c r="H8">
        <f>((+F8+G8)*5)</f>
        <v>250</v>
      </c>
      <c r="I8">
        <v>12</v>
      </c>
      <c r="J8">
        <f>+H8*I8</f>
        <v>3000</v>
      </c>
      <c r="K8" s="14">
        <f>+J8/60</f>
        <v>50</v>
      </c>
      <c r="L8" s="14">
        <f>+K8/8</f>
        <v>6.25</v>
      </c>
      <c r="M8" s="13">
        <v>60725</v>
      </c>
      <c r="N8">
        <v>183</v>
      </c>
      <c r="O8" s="13">
        <f>+M8/N8</f>
        <v>331.83060109289619</v>
      </c>
      <c r="P8" s="13">
        <f>+L8*O8</f>
        <v>2073.9412568306011</v>
      </c>
    </row>
    <row r="9" spans="1:16" x14ac:dyDescent="0.25">
      <c r="A9" t="s">
        <v>181</v>
      </c>
      <c r="B9" t="s">
        <v>26</v>
      </c>
      <c r="C9" t="s">
        <v>27</v>
      </c>
      <c r="D9" s="10">
        <v>42052</v>
      </c>
      <c r="E9" t="s">
        <v>189</v>
      </c>
      <c r="G9">
        <v>10</v>
      </c>
      <c r="H9">
        <f>((+F9+G9)*4)</f>
        <v>40</v>
      </c>
      <c r="I9">
        <v>12</v>
      </c>
      <c r="J9">
        <f>+H9*I9</f>
        <v>480</v>
      </c>
      <c r="K9" s="14">
        <f>+J9/60</f>
        <v>8</v>
      </c>
      <c r="L9" s="14">
        <f>+K9/8</f>
        <v>1</v>
      </c>
      <c r="M9" s="13">
        <v>60725</v>
      </c>
      <c r="N9">
        <v>183</v>
      </c>
      <c r="O9" s="13">
        <f>+M9/N9</f>
        <v>331.83060109289619</v>
      </c>
      <c r="P9" s="13">
        <f>+L9*O9</f>
        <v>331.83060109289619</v>
      </c>
    </row>
    <row r="10" spans="1:16" x14ac:dyDescent="0.25">
      <c r="A10" t="s">
        <v>182</v>
      </c>
      <c r="B10" t="s">
        <v>153</v>
      </c>
      <c r="C10" t="s">
        <v>156</v>
      </c>
      <c r="D10" s="10">
        <v>41890</v>
      </c>
      <c r="E10" t="s">
        <v>159</v>
      </c>
      <c r="F10">
        <v>30</v>
      </c>
      <c r="H10">
        <f>((+F10+G10)*2)</f>
        <v>60</v>
      </c>
      <c r="I10">
        <v>32</v>
      </c>
      <c r="J10">
        <f t="shared" ref="J10:J15" si="0">+H10*I10</f>
        <v>1920</v>
      </c>
      <c r="K10" s="14">
        <f t="shared" ref="K10:K16" si="1">+J10/60</f>
        <v>32</v>
      </c>
      <c r="L10" s="14">
        <f t="shared" ref="L10:L16" si="2">+K10/8</f>
        <v>4</v>
      </c>
      <c r="M10" s="13"/>
      <c r="O10" s="13">
        <v>525</v>
      </c>
      <c r="P10" s="13">
        <f>+L10*O10</f>
        <v>2100</v>
      </c>
    </row>
    <row r="11" spans="1:16" x14ac:dyDescent="0.25">
      <c r="A11" t="s">
        <v>179</v>
      </c>
      <c r="B11" t="s">
        <v>154</v>
      </c>
      <c r="C11" t="s">
        <v>157</v>
      </c>
      <c r="D11" s="10">
        <v>41890</v>
      </c>
      <c r="E11" t="s">
        <v>160</v>
      </c>
      <c r="F11">
        <v>30</v>
      </c>
      <c r="H11">
        <f>((+F11+G11)*1)</f>
        <v>30</v>
      </c>
      <c r="I11">
        <v>32</v>
      </c>
      <c r="J11">
        <f t="shared" si="0"/>
        <v>960</v>
      </c>
      <c r="K11" s="14">
        <f t="shared" si="1"/>
        <v>16</v>
      </c>
      <c r="L11" s="14">
        <f>+K11/8</f>
        <v>2</v>
      </c>
      <c r="M11" s="13"/>
      <c r="O11" s="13">
        <v>452</v>
      </c>
      <c r="P11" s="13">
        <f>+L11*O11</f>
        <v>904</v>
      </c>
    </row>
    <row r="12" spans="1:16" x14ac:dyDescent="0.25">
      <c r="A12" t="s">
        <v>179</v>
      </c>
      <c r="B12" t="s">
        <v>155</v>
      </c>
      <c r="C12" t="s">
        <v>158</v>
      </c>
      <c r="D12" s="10">
        <v>41890</v>
      </c>
      <c r="E12" t="s">
        <v>28</v>
      </c>
      <c r="F12">
        <v>85</v>
      </c>
      <c r="H12">
        <f>((+F12+G12)*5)</f>
        <v>425</v>
      </c>
      <c r="I12">
        <v>32</v>
      </c>
      <c r="J12">
        <f t="shared" si="0"/>
        <v>13600</v>
      </c>
      <c r="K12" s="14">
        <f t="shared" si="1"/>
        <v>226.66666666666666</v>
      </c>
      <c r="L12" s="14">
        <f t="shared" si="2"/>
        <v>28.333333333333332</v>
      </c>
      <c r="M12" s="13">
        <v>43600</v>
      </c>
      <c r="N12">
        <v>183</v>
      </c>
      <c r="O12" s="13">
        <f>+M12/N12</f>
        <v>238.25136612021859</v>
      </c>
      <c r="P12" s="13">
        <f>+L12*O12</f>
        <v>6750.4553734061928</v>
      </c>
    </row>
    <row r="13" spans="1:16" x14ac:dyDescent="0.25">
      <c r="A13" t="s">
        <v>183</v>
      </c>
      <c r="B13" t="s">
        <v>161</v>
      </c>
      <c r="C13" t="s">
        <v>162</v>
      </c>
      <c r="D13" s="10">
        <v>42059</v>
      </c>
      <c r="E13" t="s">
        <v>160</v>
      </c>
      <c r="F13">
        <v>160</v>
      </c>
      <c r="H13">
        <f>((+F13+G13)*1)</f>
        <v>160</v>
      </c>
      <c r="I13">
        <v>11</v>
      </c>
      <c r="J13">
        <f t="shared" si="0"/>
        <v>1760</v>
      </c>
      <c r="K13" s="14">
        <f t="shared" si="1"/>
        <v>29.333333333333332</v>
      </c>
      <c r="L13" s="14">
        <f t="shared" si="2"/>
        <v>3.6666666666666665</v>
      </c>
      <c r="M13" s="13">
        <v>41800</v>
      </c>
      <c r="N13">
        <v>183</v>
      </c>
      <c r="O13" s="13">
        <f>+M13/N13</f>
        <v>228.41530054644809</v>
      </c>
      <c r="P13" s="13">
        <f>+L13*O13</f>
        <v>837.52276867030969</v>
      </c>
    </row>
    <row r="14" spans="1:16" x14ac:dyDescent="0.25">
      <c r="A14" t="s">
        <v>179</v>
      </c>
      <c r="B14" t="s">
        <v>153</v>
      </c>
      <c r="C14" t="s">
        <v>156</v>
      </c>
      <c r="D14" s="10">
        <v>41788</v>
      </c>
      <c r="E14" t="s">
        <v>159</v>
      </c>
      <c r="F14">
        <v>40</v>
      </c>
      <c r="H14">
        <f>((+F14+G14)*2)</f>
        <v>80</v>
      </c>
      <c r="I14">
        <v>35</v>
      </c>
      <c r="J14">
        <f t="shared" si="0"/>
        <v>2800</v>
      </c>
      <c r="K14" s="14">
        <f t="shared" si="1"/>
        <v>46.666666666666664</v>
      </c>
      <c r="L14" s="14">
        <f t="shared" si="2"/>
        <v>5.833333333333333</v>
      </c>
      <c r="M14" s="13"/>
      <c r="O14" s="13">
        <v>525</v>
      </c>
      <c r="P14" s="13">
        <f t="shared" ref="P14:P17" si="3">+L14*O14</f>
        <v>3062.5</v>
      </c>
    </row>
    <row r="15" spans="1:16" x14ac:dyDescent="0.25">
      <c r="A15" t="s">
        <v>179</v>
      </c>
      <c r="B15" t="s">
        <v>154</v>
      </c>
      <c r="C15" t="s">
        <v>157</v>
      </c>
      <c r="D15" s="10">
        <v>41788</v>
      </c>
      <c r="E15" t="s">
        <v>160</v>
      </c>
      <c r="F15">
        <v>110</v>
      </c>
      <c r="H15">
        <f>((+F15+G15)*1)</f>
        <v>110</v>
      </c>
      <c r="I15">
        <v>35</v>
      </c>
      <c r="J15">
        <f t="shared" si="0"/>
        <v>3850</v>
      </c>
      <c r="K15" s="14">
        <f t="shared" si="1"/>
        <v>64.166666666666671</v>
      </c>
      <c r="L15" s="14">
        <f t="shared" si="2"/>
        <v>8.0208333333333339</v>
      </c>
      <c r="M15" s="13"/>
      <c r="O15" s="13">
        <v>452</v>
      </c>
      <c r="P15" s="13">
        <f t="shared" si="3"/>
        <v>3625.416666666667</v>
      </c>
    </row>
    <row r="16" spans="1:16" x14ac:dyDescent="0.25">
      <c r="A16" t="s">
        <v>184</v>
      </c>
      <c r="B16" t="s">
        <v>153</v>
      </c>
      <c r="C16" t="s">
        <v>156</v>
      </c>
      <c r="D16" s="10">
        <v>42009</v>
      </c>
      <c r="E16" t="s">
        <v>163</v>
      </c>
      <c r="F16">
        <v>25</v>
      </c>
      <c r="H16" t="s">
        <v>164</v>
      </c>
      <c r="I16" t="s">
        <v>165</v>
      </c>
      <c r="J16">
        <f>150*5</f>
        <v>750</v>
      </c>
      <c r="K16" s="14">
        <f t="shared" si="1"/>
        <v>12.5</v>
      </c>
      <c r="L16" s="14">
        <f t="shared" si="2"/>
        <v>1.5625</v>
      </c>
      <c r="M16" s="13"/>
      <c r="O16" s="13">
        <v>525</v>
      </c>
      <c r="P16" s="13">
        <f t="shared" si="3"/>
        <v>820.3125</v>
      </c>
    </row>
    <row r="17" spans="1:16" x14ac:dyDescent="0.25">
      <c r="A17" t="s">
        <v>185</v>
      </c>
      <c r="B17" t="s">
        <v>153</v>
      </c>
      <c r="C17" t="s">
        <v>156</v>
      </c>
      <c r="D17" s="10">
        <v>42117</v>
      </c>
      <c r="E17" t="s">
        <v>166</v>
      </c>
      <c r="F17">
        <v>25</v>
      </c>
      <c r="H17" t="s">
        <v>167</v>
      </c>
      <c r="I17" t="s">
        <v>168</v>
      </c>
      <c r="J17">
        <v>225</v>
      </c>
      <c r="K17" s="14">
        <f t="shared" ref="K17" si="4">+J17/60</f>
        <v>3.75</v>
      </c>
      <c r="L17" s="14">
        <f t="shared" ref="L17" si="5">+K17/8</f>
        <v>0.46875</v>
      </c>
      <c r="M17" s="13"/>
      <c r="O17" s="13">
        <v>525</v>
      </c>
      <c r="P17" s="13">
        <f t="shared" si="3"/>
        <v>246.09375</v>
      </c>
    </row>
    <row r="18" spans="1:16" x14ac:dyDescent="0.25">
      <c r="M18" s="13"/>
    </row>
    <row r="19" spans="1:16" x14ac:dyDescent="0.25">
      <c r="M19" s="13"/>
      <c r="O19" s="16" t="s">
        <v>180</v>
      </c>
      <c r="P19" s="17">
        <f>SUM(P8:P17)</f>
        <v>20752.072916666664</v>
      </c>
    </row>
    <row r="23" spans="1:16" x14ac:dyDescent="0.25">
      <c r="A23" t="s">
        <v>192</v>
      </c>
      <c r="B23" t="s">
        <v>171</v>
      </c>
    </row>
    <row r="24" spans="1:16" x14ac:dyDescent="0.25">
      <c r="A24" s="15" t="s">
        <v>173</v>
      </c>
      <c r="B24" t="s">
        <v>172</v>
      </c>
    </row>
    <row r="25" spans="1:16" x14ac:dyDescent="0.25">
      <c r="A25" t="s">
        <v>175</v>
      </c>
      <c r="B25" t="s">
        <v>174</v>
      </c>
    </row>
    <row r="26" spans="1:16" x14ac:dyDescent="0.25">
      <c r="A26" t="s">
        <v>177</v>
      </c>
      <c r="B26" t="s">
        <v>176</v>
      </c>
    </row>
    <row r="27" spans="1:16" x14ac:dyDescent="0.25">
      <c r="A27" t="s">
        <v>178</v>
      </c>
      <c r="B27" t="s">
        <v>197</v>
      </c>
      <c r="C27" t="s">
        <v>199</v>
      </c>
    </row>
  </sheetData>
  <printOptions gridLines="1"/>
  <pageMargins left="0.2" right="0.2" top="0.25" bottom="0.2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25" sqref="A25:XFD25"/>
    </sheetView>
  </sheetViews>
  <sheetFormatPr defaultRowHeight="15" x14ac:dyDescent="0.25"/>
  <cols>
    <col min="2" max="2" width="72.5703125" bestFit="1" customWidth="1"/>
    <col min="3" max="3" width="22.5703125" bestFit="1" customWidth="1"/>
    <col min="4" max="4" width="15.5703125" bestFit="1" customWidth="1"/>
    <col min="5" max="5" width="13.5703125" bestFit="1" customWidth="1"/>
    <col min="6" max="6" width="10.85546875" bestFit="1" customWidth="1"/>
  </cols>
  <sheetData>
    <row r="1" spans="1:6" x14ac:dyDescent="0.25">
      <c r="A1" t="s">
        <v>29</v>
      </c>
    </row>
    <row r="2" spans="1:6" x14ac:dyDescent="0.25">
      <c r="A2" t="s">
        <v>30</v>
      </c>
      <c r="B2" t="s">
        <v>31</v>
      </c>
      <c r="F2" t="s">
        <v>32</v>
      </c>
    </row>
    <row r="3" spans="1:6" x14ac:dyDescent="0.25">
      <c r="F3" t="s">
        <v>33</v>
      </c>
    </row>
    <row r="4" spans="1:6" x14ac:dyDescent="0.25">
      <c r="A4" t="s">
        <v>34</v>
      </c>
      <c r="B4" t="s">
        <v>35</v>
      </c>
      <c r="C4" t="s">
        <v>36</v>
      </c>
      <c r="D4" t="s">
        <v>37</v>
      </c>
      <c r="E4" t="s">
        <v>38</v>
      </c>
      <c r="F4" t="s">
        <v>39</v>
      </c>
    </row>
    <row r="6" spans="1:6" x14ac:dyDescent="0.25">
      <c r="A6">
        <v>1</v>
      </c>
      <c r="B6" t="s">
        <v>40</v>
      </c>
      <c r="C6" t="s">
        <v>41</v>
      </c>
      <c r="D6" t="s">
        <v>42</v>
      </c>
      <c r="E6" s="11">
        <v>40200</v>
      </c>
      <c r="F6">
        <v>9</v>
      </c>
    </row>
    <row r="7" spans="1:6" x14ac:dyDescent="0.25">
      <c r="A7">
        <v>1</v>
      </c>
      <c r="B7" t="s">
        <v>43</v>
      </c>
      <c r="C7" t="s">
        <v>44</v>
      </c>
      <c r="D7" t="s">
        <v>45</v>
      </c>
      <c r="E7" s="11">
        <v>61925</v>
      </c>
      <c r="F7">
        <v>33</v>
      </c>
    </row>
    <row r="8" spans="1:6" x14ac:dyDescent="0.25">
      <c r="A8">
        <v>1</v>
      </c>
      <c r="B8" t="s">
        <v>46</v>
      </c>
      <c r="C8" t="s">
        <v>47</v>
      </c>
      <c r="D8" t="s">
        <v>48</v>
      </c>
      <c r="E8" s="11">
        <v>51700</v>
      </c>
      <c r="F8">
        <v>12</v>
      </c>
    </row>
    <row r="9" spans="1:6" x14ac:dyDescent="0.25">
      <c r="A9">
        <v>1</v>
      </c>
      <c r="B9" t="s">
        <v>49</v>
      </c>
      <c r="C9" t="s">
        <v>41</v>
      </c>
      <c r="D9" t="s">
        <v>50</v>
      </c>
      <c r="E9" s="11">
        <v>34900</v>
      </c>
      <c r="F9">
        <v>2</v>
      </c>
    </row>
    <row r="10" spans="1:6" x14ac:dyDescent="0.25">
      <c r="A10">
        <v>1</v>
      </c>
      <c r="B10" t="s">
        <v>51</v>
      </c>
      <c r="C10" t="s">
        <v>52</v>
      </c>
      <c r="D10" t="s">
        <v>53</v>
      </c>
      <c r="E10" s="11">
        <v>57125</v>
      </c>
      <c r="F10">
        <v>25</v>
      </c>
    </row>
    <row r="11" spans="1:6" x14ac:dyDescent="0.25">
      <c r="A11">
        <v>1</v>
      </c>
      <c r="B11" t="s">
        <v>54</v>
      </c>
      <c r="C11" t="s">
        <v>47</v>
      </c>
      <c r="D11" t="s">
        <v>45</v>
      </c>
      <c r="E11" s="11">
        <v>60725</v>
      </c>
      <c r="F11">
        <v>18</v>
      </c>
    </row>
    <row r="12" spans="1:6" x14ac:dyDescent="0.25">
      <c r="A12">
        <v>1</v>
      </c>
      <c r="B12" t="s">
        <v>55</v>
      </c>
      <c r="C12" t="s">
        <v>47</v>
      </c>
      <c r="D12" t="s">
        <v>56</v>
      </c>
      <c r="E12" s="11">
        <v>54525</v>
      </c>
      <c r="F12">
        <v>1</v>
      </c>
    </row>
    <row r="13" spans="1:6" x14ac:dyDescent="0.25">
      <c r="A13">
        <v>1</v>
      </c>
      <c r="B13" t="s">
        <v>57</v>
      </c>
      <c r="C13" t="s">
        <v>58</v>
      </c>
      <c r="D13" t="s">
        <v>59</v>
      </c>
      <c r="E13" s="11">
        <v>44300</v>
      </c>
      <c r="F13">
        <v>11</v>
      </c>
    </row>
    <row r="14" spans="1:6" x14ac:dyDescent="0.25">
      <c r="A14">
        <v>1</v>
      </c>
      <c r="B14" t="s">
        <v>60</v>
      </c>
      <c r="C14" t="s">
        <v>47</v>
      </c>
      <c r="D14" t="s">
        <v>61</v>
      </c>
      <c r="E14" s="11">
        <v>47000</v>
      </c>
      <c r="F14">
        <v>11</v>
      </c>
    </row>
    <row r="15" spans="1:6" x14ac:dyDescent="0.25">
      <c r="A15">
        <v>1</v>
      </c>
      <c r="B15" t="s">
        <v>62</v>
      </c>
      <c r="C15" t="s">
        <v>47</v>
      </c>
      <c r="D15" t="s">
        <v>59</v>
      </c>
      <c r="E15" s="11">
        <v>49100</v>
      </c>
      <c r="F15">
        <v>13</v>
      </c>
    </row>
    <row r="16" spans="1:6" x14ac:dyDescent="0.25">
      <c r="A16">
        <v>1</v>
      </c>
      <c r="B16" t="s">
        <v>63</v>
      </c>
      <c r="C16" t="s">
        <v>41</v>
      </c>
      <c r="D16" t="s">
        <v>64</v>
      </c>
      <c r="E16" s="11">
        <v>37000</v>
      </c>
      <c r="F16">
        <v>1</v>
      </c>
    </row>
    <row r="17" spans="1:6" x14ac:dyDescent="0.25">
      <c r="A17">
        <v>1</v>
      </c>
      <c r="B17" t="s">
        <v>65</v>
      </c>
      <c r="C17" t="s">
        <v>66</v>
      </c>
      <c r="D17" t="s">
        <v>67</v>
      </c>
      <c r="E17" s="11">
        <v>43600</v>
      </c>
      <c r="F17">
        <v>1</v>
      </c>
    </row>
    <row r="18" spans="1:6" x14ac:dyDescent="0.25">
      <c r="A18">
        <v>1</v>
      </c>
      <c r="B18" t="s">
        <v>68</v>
      </c>
      <c r="C18" t="s">
        <v>69</v>
      </c>
      <c r="D18" t="s">
        <v>64</v>
      </c>
      <c r="E18" s="11">
        <v>40600</v>
      </c>
      <c r="F18">
        <v>0</v>
      </c>
    </row>
    <row r="19" spans="1:6" x14ac:dyDescent="0.25">
      <c r="A19">
        <v>1</v>
      </c>
      <c r="B19" t="s">
        <v>70</v>
      </c>
      <c r="C19" t="s">
        <v>47</v>
      </c>
      <c r="D19" t="s">
        <v>59</v>
      </c>
      <c r="E19" s="11">
        <v>49100</v>
      </c>
      <c r="F19">
        <v>13</v>
      </c>
    </row>
    <row r="20" spans="1:6" x14ac:dyDescent="0.25">
      <c r="A20">
        <v>1</v>
      </c>
      <c r="B20" t="s">
        <v>71</v>
      </c>
      <c r="C20" t="s">
        <v>47</v>
      </c>
      <c r="D20" t="s">
        <v>56</v>
      </c>
      <c r="E20" s="11">
        <v>54525</v>
      </c>
      <c r="F20">
        <v>14</v>
      </c>
    </row>
    <row r="21" spans="1:6" x14ac:dyDescent="0.25">
      <c r="A21">
        <v>1</v>
      </c>
      <c r="B21" t="s">
        <v>72</v>
      </c>
      <c r="C21" t="s">
        <v>69</v>
      </c>
      <c r="D21" t="s">
        <v>45</v>
      </c>
      <c r="E21" s="11">
        <v>59525</v>
      </c>
      <c r="F21">
        <v>33</v>
      </c>
    </row>
    <row r="22" spans="1:6" x14ac:dyDescent="0.25">
      <c r="A22">
        <v>1</v>
      </c>
      <c r="B22" t="s">
        <v>73</v>
      </c>
      <c r="C22" t="s">
        <v>41</v>
      </c>
      <c r="D22" t="s">
        <v>42</v>
      </c>
      <c r="E22" s="11">
        <v>40200</v>
      </c>
      <c r="F22">
        <v>7</v>
      </c>
    </row>
    <row r="23" spans="1:6" x14ac:dyDescent="0.25">
      <c r="A23">
        <v>1</v>
      </c>
      <c r="B23" t="s">
        <v>74</v>
      </c>
      <c r="C23" t="s">
        <v>41</v>
      </c>
      <c r="D23" t="s">
        <v>67</v>
      </c>
      <c r="E23" s="11">
        <v>41200</v>
      </c>
      <c r="F23">
        <v>1</v>
      </c>
    </row>
    <row r="24" spans="1:6" x14ac:dyDescent="0.25">
      <c r="A24">
        <v>1</v>
      </c>
      <c r="B24" t="s">
        <v>75</v>
      </c>
      <c r="C24" t="s">
        <v>41</v>
      </c>
      <c r="D24" t="s">
        <v>76</v>
      </c>
      <c r="E24" s="11">
        <v>33500</v>
      </c>
      <c r="F24">
        <v>0</v>
      </c>
    </row>
    <row r="25" spans="1:6" x14ac:dyDescent="0.25">
      <c r="A25">
        <v>1</v>
      </c>
      <c r="B25" t="s">
        <v>77</v>
      </c>
      <c r="C25" t="s">
        <v>47</v>
      </c>
      <c r="D25" t="s">
        <v>64</v>
      </c>
      <c r="E25" s="11">
        <v>41800</v>
      </c>
      <c r="F25">
        <v>5</v>
      </c>
    </row>
    <row r="26" spans="1:6" x14ac:dyDescent="0.25">
      <c r="A26">
        <v>1</v>
      </c>
      <c r="B26" t="s">
        <v>78</v>
      </c>
      <c r="C26" t="s">
        <v>41</v>
      </c>
      <c r="D26" t="s">
        <v>59</v>
      </c>
      <c r="E26" s="11">
        <v>44300</v>
      </c>
      <c r="F26">
        <v>9</v>
      </c>
    </row>
    <row r="27" spans="1:6" x14ac:dyDescent="0.25">
      <c r="A27">
        <v>1</v>
      </c>
      <c r="B27" t="s">
        <v>79</v>
      </c>
      <c r="C27" t="s">
        <v>80</v>
      </c>
      <c r="D27" t="s">
        <v>81</v>
      </c>
      <c r="E27" s="11">
        <v>40400</v>
      </c>
      <c r="F27">
        <v>0</v>
      </c>
    </row>
    <row r="28" spans="1:6" x14ac:dyDescent="0.25">
      <c r="A28">
        <v>1</v>
      </c>
      <c r="B28" t="s">
        <v>82</v>
      </c>
      <c r="C28" t="s">
        <v>41</v>
      </c>
      <c r="D28" t="s">
        <v>45</v>
      </c>
      <c r="E28" s="11">
        <v>55925</v>
      </c>
      <c r="F28">
        <v>11</v>
      </c>
    </row>
    <row r="29" spans="1:6" x14ac:dyDescent="0.25">
      <c r="A29">
        <v>1</v>
      </c>
      <c r="B29" t="s">
        <v>83</v>
      </c>
      <c r="C29" t="s">
        <v>41</v>
      </c>
      <c r="D29" t="s">
        <v>64</v>
      </c>
      <c r="E29" s="11">
        <v>37000</v>
      </c>
      <c r="F29">
        <v>5</v>
      </c>
    </row>
    <row r="30" spans="1:6" x14ac:dyDescent="0.25">
      <c r="A30">
        <v>1</v>
      </c>
      <c r="B30" t="s">
        <v>84</v>
      </c>
      <c r="C30" t="s">
        <v>41</v>
      </c>
      <c r="D30" t="s">
        <v>85</v>
      </c>
      <c r="E30" s="11">
        <v>36300</v>
      </c>
      <c r="F30">
        <v>2</v>
      </c>
    </row>
    <row r="31" spans="1:6" x14ac:dyDescent="0.25">
      <c r="A31">
        <v>1</v>
      </c>
      <c r="B31" t="s">
        <v>86</v>
      </c>
      <c r="C31" t="s">
        <v>80</v>
      </c>
      <c r="D31" t="s">
        <v>45</v>
      </c>
      <c r="E31" s="11">
        <v>60725</v>
      </c>
      <c r="F31">
        <v>32</v>
      </c>
    </row>
    <row r="32" spans="1:6" x14ac:dyDescent="0.25">
      <c r="A32">
        <v>1</v>
      </c>
      <c r="B32" t="s">
        <v>87</v>
      </c>
      <c r="C32" t="s">
        <v>41</v>
      </c>
      <c r="D32" t="s">
        <v>45</v>
      </c>
      <c r="E32" s="11">
        <v>55925</v>
      </c>
      <c r="F32">
        <v>14</v>
      </c>
    </row>
    <row r="33" spans="1:6" x14ac:dyDescent="0.25">
      <c r="A33">
        <v>1</v>
      </c>
      <c r="B33" t="s">
        <v>88</v>
      </c>
      <c r="C33" t="s">
        <v>41</v>
      </c>
      <c r="D33" t="s">
        <v>48</v>
      </c>
      <c r="E33" s="11">
        <v>46900</v>
      </c>
      <c r="F33">
        <v>15</v>
      </c>
    </row>
    <row r="34" spans="1:6" x14ac:dyDescent="0.25">
      <c r="A34">
        <v>1</v>
      </c>
      <c r="B34" t="s">
        <v>89</v>
      </c>
      <c r="C34" t="s">
        <v>80</v>
      </c>
      <c r="D34" t="s">
        <v>45</v>
      </c>
      <c r="E34" s="11">
        <v>60725</v>
      </c>
      <c r="F34">
        <v>20</v>
      </c>
    </row>
    <row r="35" spans="1:6" x14ac:dyDescent="0.25">
      <c r="A35" t="s">
        <v>90</v>
      </c>
      <c r="B35" t="s">
        <v>91</v>
      </c>
      <c r="C35" t="s">
        <v>47</v>
      </c>
      <c r="D35" t="s">
        <v>92</v>
      </c>
      <c r="E35" s="11">
        <v>33868.800000000003</v>
      </c>
      <c r="F35">
        <v>15</v>
      </c>
    </row>
    <row r="36" spans="1:6" x14ac:dyDescent="0.25">
      <c r="A36">
        <v>1</v>
      </c>
      <c r="B36" t="s">
        <v>93</v>
      </c>
      <c r="C36" t="s">
        <v>52</v>
      </c>
      <c r="D36" t="s">
        <v>45</v>
      </c>
      <c r="E36" s="11">
        <v>57125</v>
      </c>
      <c r="F36">
        <v>23</v>
      </c>
    </row>
    <row r="37" spans="1:6" x14ac:dyDescent="0.25">
      <c r="A37">
        <v>1</v>
      </c>
      <c r="B37" t="s">
        <v>94</v>
      </c>
      <c r="C37" t="s">
        <v>52</v>
      </c>
      <c r="D37" t="s">
        <v>45</v>
      </c>
      <c r="E37" s="11">
        <v>57125</v>
      </c>
      <c r="F37">
        <v>35</v>
      </c>
    </row>
    <row r="38" spans="1:6" x14ac:dyDescent="0.25">
      <c r="A38">
        <v>1</v>
      </c>
      <c r="B38" t="s">
        <v>95</v>
      </c>
      <c r="C38" t="s">
        <v>66</v>
      </c>
      <c r="D38" t="s">
        <v>85</v>
      </c>
      <c r="E38" s="11">
        <v>38700</v>
      </c>
      <c r="F38">
        <v>2</v>
      </c>
    </row>
    <row r="39" spans="1:6" x14ac:dyDescent="0.25">
      <c r="A39">
        <v>1</v>
      </c>
      <c r="B39" t="s">
        <v>96</v>
      </c>
      <c r="C39" t="s">
        <v>80</v>
      </c>
      <c r="D39" t="s">
        <v>45</v>
      </c>
      <c r="E39" s="11">
        <v>60725</v>
      </c>
      <c r="F39">
        <v>21</v>
      </c>
    </row>
    <row r="40" spans="1:6" x14ac:dyDescent="0.25">
      <c r="A40">
        <v>1</v>
      </c>
      <c r="B40" t="s">
        <v>97</v>
      </c>
      <c r="C40" t="s">
        <v>66</v>
      </c>
      <c r="D40" t="s">
        <v>45</v>
      </c>
      <c r="E40" s="11">
        <v>58325</v>
      </c>
      <c r="F40">
        <v>19</v>
      </c>
    </row>
    <row r="41" spans="1:6" x14ac:dyDescent="0.25">
      <c r="A41">
        <v>1</v>
      </c>
      <c r="B41" t="s">
        <v>98</v>
      </c>
      <c r="C41" t="s">
        <v>41</v>
      </c>
      <c r="D41" t="s">
        <v>42</v>
      </c>
      <c r="E41" s="11">
        <v>40200</v>
      </c>
      <c r="F41">
        <v>0</v>
      </c>
    </row>
    <row r="42" spans="1:6" x14ac:dyDescent="0.25">
      <c r="A42">
        <v>1</v>
      </c>
      <c r="B42" t="s">
        <v>99</v>
      </c>
      <c r="C42" t="s">
        <v>44</v>
      </c>
      <c r="D42" t="s">
        <v>100</v>
      </c>
      <c r="E42" s="11">
        <v>44400</v>
      </c>
      <c r="F42">
        <v>6</v>
      </c>
    </row>
    <row r="43" spans="1:6" x14ac:dyDescent="0.25">
      <c r="A43">
        <v>1</v>
      </c>
      <c r="B43" t="s">
        <v>101</v>
      </c>
      <c r="C43" t="s">
        <v>41</v>
      </c>
      <c r="D43" t="s">
        <v>102</v>
      </c>
      <c r="E43" s="11">
        <v>43200</v>
      </c>
      <c r="F43">
        <v>11</v>
      </c>
    </row>
    <row r="44" spans="1:6" x14ac:dyDescent="0.25">
      <c r="A44">
        <v>1</v>
      </c>
      <c r="B44" t="s">
        <v>103</v>
      </c>
      <c r="C44" t="s">
        <v>80</v>
      </c>
      <c r="D44" t="s">
        <v>50</v>
      </c>
      <c r="E44" s="11">
        <v>39700</v>
      </c>
      <c r="F44">
        <v>2</v>
      </c>
    </row>
    <row r="45" spans="1:6" x14ac:dyDescent="0.25">
      <c r="A45">
        <v>1</v>
      </c>
      <c r="B45" t="s">
        <v>104</v>
      </c>
      <c r="C45" t="s">
        <v>105</v>
      </c>
      <c r="D45" t="s">
        <v>45</v>
      </c>
      <c r="E45" s="11">
        <v>60725</v>
      </c>
      <c r="F45">
        <v>21</v>
      </c>
    </row>
    <row r="46" spans="1:6" x14ac:dyDescent="0.25">
      <c r="A46">
        <v>1</v>
      </c>
      <c r="B46" t="s">
        <v>106</v>
      </c>
      <c r="C46" t="s">
        <v>41</v>
      </c>
      <c r="D46" t="s">
        <v>76</v>
      </c>
      <c r="E46" s="11">
        <v>33500</v>
      </c>
      <c r="F46">
        <v>0</v>
      </c>
    </row>
    <row r="47" spans="1:6" x14ac:dyDescent="0.25">
      <c r="A47">
        <v>1</v>
      </c>
      <c r="B47" t="s">
        <v>107</v>
      </c>
      <c r="C47" t="s">
        <v>58</v>
      </c>
      <c r="D47" t="s">
        <v>85</v>
      </c>
      <c r="E47" s="11">
        <v>36300</v>
      </c>
      <c r="F47">
        <v>4</v>
      </c>
    </row>
    <row r="48" spans="1:6" x14ac:dyDescent="0.25">
      <c r="A48">
        <v>1</v>
      </c>
      <c r="B48" t="s">
        <v>108</v>
      </c>
      <c r="C48" t="s">
        <v>69</v>
      </c>
      <c r="D48" t="s">
        <v>56</v>
      </c>
      <c r="E48" s="11">
        <v>53325</v>
      </c>
      <c r="F48">
        <v>16</v>
      </c>
    </row>
    <row r="49" spans="1:6" x14ac:dyDescent="0.25">
      <c r="A49">
        <v>1</v>
      </c>
      <c r="B49" t="s">
        <v>109</v>
      </c>
      <c r="C49" t="s">
        <v>80</v>
      </c>
      <c r="D49" t="s">
        <v>45</v>
      </c>
      <c r="E49" s="11">
        <v>60725</v>
      </c>
      <c r="F49">
        <v>21</v>
      </c>
    </row>
    <row r="50" spans="1:6" x14ac:dyDescent="0.25">
      <c r="A50">
        <v>47</v>
      </c>
      <c r="D50" t="s">
        <v>110</v>
      </c>
      <c r="E50" s="11">
        <v>2269093.7999999998</v>
      </c>
    </row>
    <row r="51" spans="1:6" x14ac:dyDescent="0.25">
      <c r="B51" t="s">
        <v>111</v>
      </c>
    </row>
    <row r="52" spans="1:6" x14ac:dyDescent="0.25">
      <c r="B52" t="s">
        <v>112</v>
      </c>
      <c r="C52" t="s">
        <v>113</v>
      </c>
      <c r="E52" s="11">
        <v>2000</v>
      </c>
    </row>
    <row r="53" spans="1:6" x14ac:dyDescent="0.25">
      <c r="B53" t="s">
        <v>114</v>
      </c>
      <c r="C53" t="s">
        <v>113</v>
      </c>
      <c r="E53" s="11">
        <v>2000</v>
      </c>
    </row>
    <row r="54" spans="1:6" x14ac:dyDescent="0.25">
      <c r="B54" t="s">
        <v>115</v>
      </c>
      <c r="C54" t="s">
        <v>113</v>
      </c>
      <c r="E54" s="11">
        <v>500</v>
      </c>
    </row>
    <row r="55" spans="1:6" x14ac:dyDescent="0.25">
      <c r="B55" t="s">
        <v>116</v>
      </c>
      <c r="C55" t="s">
        <v>113</v>
      </c>
      <c r="E55" s="11">
        <v>2000</v>
      </c>
    </row>
    <row r="56" spans="1:6" x14ac:dyDescent="0.25">
      <c r="B56" t="s">
        <v>117</v>
      </c>
      <c r="C56" t="s">
        <v>113</v>
      </c>
      <c r="E56" s="11">
        <v>2000</v>
      </c>
    </row>
    <row r="57" spans="1:6" x14ac:dyDescent="0.25">
      <c r="B57" t="s">
        <v>118</v>
      </c>
      <c r="C57" t="s">
        <v>113</v>
      </c>
      <c r="E57" s="11">
        <v>2000</v>
      </c>
    </row>
    <row r="58" spans="1:6" x14ac:dyDescent="0.25">
      <c r="B58" t="s">
        <v>119</v>
      </c>
      <c r="C58" t="s">
        <v>113</v>
      </c>
      <c r="E58" s="11">
        <v>2000</v>
      </c>
    </row>
    <row r="59" spans="1:6" x14ac:dyDescent="0.25">
      <c r="B59" t="s">
        <v>120</v>
      </c>
      <c r="C59" t="s">
        <v>113</v>
      </c>
      <c r="E59" s="11">
        <v>2000</v>
      </c>
    </row>
    <row r="61" spans="1:6" x14ac:dyDescent="0.25">
      <c r="D61" t="s">
        <v>121</v>
      </c>
      <c r="E61" s="11">
        <v>14500</v>
      </c>
    </row>
    <row r="62" spans="1:6" x14ac:dyDescent="0.25">
      <c r="B62" t="s">
        <v>122</v>
      </c>
    </row>
    <row r="64" spans="1:6" x14ac:dyDescent="0.25">
      <c r="B64" t="s">
        <v>123</v>
      </c>
    </row>
    <row r="65" spans="1:6" x14ac:dyDescent="0.25">
      <c r="A65" t="s">
        <v>124</v>
      </c>
      <c r="B65" t="s">
        <v>125</v>
      </c>
    </row>
    <row r="67" spans="1:6" x14ac:dyDescent="0.25">
      <c r="B67" t="s">
        <v>126</v>
      </c>
      <c r="D67" t="s">
        <v>127</v>
      </c>
      <c r="E67" t="s">
        <v>128</v>
      </c>
      <c r="F67" t="s">
        <v>129</v>
      </c>
    </row>
    <row r="68" spans="1:6" x14ac:dyDescent="0.25">
      <c r="B68" t="s">
        <v>130</v>
      </c>
      <c r="D68" s="11">
        <v>78755</v>
      </c>
      <c r="E68" s="11">
        <v>81110</v>
      </c>
      <c r="F68" s="12">
        <v>83965</v>
      </c>
    </row>
    <row r="69" spans="1:6" x14ac:dyDescent="0.25">
      <c r="B69" t="s">
        <v>131</v>
      </c>
      <c r="D69" s="11">
        <v>76255</v>
      </c>
      <c r="E69" s="11">
        <v>78610</v>
      </c>
      <c r="F69" s="12">
        <v>81465</v>
      </c>
    </row>
    <row r="71" spans="1:6" x14ac:dyDescent="0.25">
      <c r="D71" t="s">
        <v>127</v>
      </c>
      <c r="E71" t="s">
        <v>128</v>
      </c>
    </row>
    <row r="72" spans="1:6" x14ac:dyDescent="0.25">
      <c r="B72" t="s">
        <v>132</v>
      </c>
      <c r="C72" t="s">
        <v>133</v>
      </c>
      <c r="D72" s="11">
        <v>13538.88</v>
      </c>
      <c r="E72" s="11">
        <v>13761.11</v>
      </c>
      <c r="F72">
        <v>32</v>
      </c>
    </row>
    <row r="73" spans="1:6" x14ac:dyDescent="0.25">
      <c r="B73" t="s">
        <v>134</v>
      </c>
      <c r="C73" t="s">
        <v>133</v>
      </c>
      <c r="D73" s="11">
        <v>7844.44</v>
      </c>
      <c r="E73" s="11">
        <v>8222.2199999999993</v>
      </c>
    </row>
    <row r="74" spans="1:6" x14ac:dyDescent="0.25">
      <c r="B74" t="s">
        <v>135</v>
      </c>
      <c r="C74" t="s">
        <v>133</v>
      </c>
      <c r="D74" s="11">
        <v>8755.56</v>
      </c>
      <c r="E74" s="11">
        <v>9155.56</v>
      </c>
    </row>
    <row r="75" spans="1:6" x14ac:dyDescent="0.25">
      <c r="B75" t="s">
        <v>136</v>
      </c>
      <c r="C75" t="s">
        <v>137</v>
      </c>
      <c r="D75" s="11">
        <v>57000</v>
      </c>
      <c r="E75" s="12">
        <v>58500</v>
      </c>
      <c r="F75">
        <v>14</v>
      </c>
    </row>
    <row r="78" spans="1:6" x14ac:dyDescent="0.25">
      <c r="D78" t="s">
        <v>127</v>
      </c>
      <c r="E78" t="s">
        <v>128</v>
      </c>
      <c r="F78" t="s">
        <v>129</v>
      </c>
    </row>
    <row r="79" spans="1:6" x14ac:dyDescent="0.25">
      <c r="B79" t="s">
        <v>138</v>
      </c>
      <c r="D79" s="11">
        <v>100000</v>
      </c>
      <c r="E79" s="12">
        <v>102500</v>
      </c>
      <c r="F79" s="12">
        <v>105000</v>
      </c>
    </row>
    <row r="81" spans="2:6" x14ac:dyDescent="0.25">
      <c r="D81" t="s">
        <v>127</v>
      </c>
      <c r="E81" t="s">
        <v>128</v>
      </c>
      <c r="F81" t="s">
        <v>129</v>
      </c>
    </row>
    <row r="82" spans="2:6" x14ac:dyDescent="0.25">
      <c r="B82" t="s">
        <v>139</v>
      </c>
      <c r="D82" s="11">
        <v>4950</v>
      </c>
      <c r="E82" s="11">
        <v>5200</v>
      </c>
    </row>
    <row r="84" spans="2:6" x14ac:dyDescent="0.25">
      <c r="D84" t="s">
        <v>140</v>
      </c>
      <c r="E84" s="11">
        <v>357058.89</v>
      </c>
    </row>
    <row r="85" spans="2:6" x14ac:dyDescent="0.25">
      <c r="D85" t="s">
        <v>141</v>
      </c>
      <c r="E85" s="11">
        <v>2640652.69</v>
      </c>
    </row>
    <row r="86" spans="2:6" x14ac:dyDescent="0.25">
      <c r="B86" t="s">
        <v>142</v>
      </c>
    </row>
    <row r="87" spans="2:6" x14ac:dyDescent="0.25">
      <c r="B87" t="s">
        <v>143</v>
      </c>
      <c r="E87" t="s">
        <v>144</v>
      </c>
    </row>
    <row r="89" spans="2:6" x14ac:dyDescent="0.25">
      <c r="B89" t="s">
        <v>145</v>
      </c>
    </row>
    <row r="90" spans="2:6" x14ac:dyDescent="0.25">
      <c r="B90" t="s">
        <v>146</v>
      </c>
      <c r="C90" t="s">
        <v>80</v>
      </c>
      <c r="D90" t="s">
        <v>45</v>
      </c>
      <c r="E90" s="11">
        <v>59725</v>
      </c>
      <c r="F90">
        <v>21</v>
      </c>
    </row>
    <row r="91" spans="2:6" x14ac:dyDescent="0.25">
      <c r="B91" t="s">
        <v>147</v>
      </c>
      <c r="C91" t="s">
        <v>69</v>
      </c>
      <c r="D91" t="s">
        <v>45</v>
      </c>
      <c r="E91" s="11">
        <v>58525</v>
      </c>
      <c r="F91">
        <v>42</v>
      </c>
    </row>
    <row r="92" spans="2:6" x14ac:dyDescent="0.25">
      <c r="B92" t="s">
        <v>148</v>
      </c>
      <c r="C92" t="s">
        <v>47</v>
      </c>
      <c r="D92" t="s">
        <v>45</v>
      </c>
      <c r="E92" s="11">
        <v>59725</v>
      </c>
      <c r="F92">
        <v>31</v>
      </c>
    </row>
    <row r="94" spans="2:6" x14ac:dyDescent="0.25">
      <c r="B94" t="s">
        <v>149</v>
      </c>
    </row>
    <row r="95" spans="2:6" x14ac:dyDescent="0.25">
      <c r="B95" t="s">
        <v>150</v>
      </c>
    </row>
    <row r="96" spans="2:6" x14ac:dyDescent="0.25">
      <c r="B9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Naas</dc:creator>
  <cp:lastModifiedBy>Annette Miller</cp:lastModifiedBy>
  <cp:lastPrinted>2016-09-12T17:21:37Z</cp:lastPrinted>
  <dcterms:created xsi:type="dcterms:W3CDTF">2015-10-29T20:17:52Z</dcterms:created>
  <dcterms:modified xsi:type="dcterms:W3CDTF">2016-09-12T17:21:46Z</dcterms:modified>
</cp:coreProperties>
</file>